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ah\ks-60\"/>
    </mc:Choice>
  </mc:AlternateContent>
  <xr:revisionPtr revIDLastSave="0" documentId="13_ncr:1_{04705201-3369-45E2-A1EB-B0283247B039}" xr6:coauthVersionLast="47" xr6:coauthVersionMax="47" xr10:uidLastSave="{00000000-0000-0000-0000-000000000000}"/>
  <bookViews>
    <workbookView xWindow="28680" yWindow="-120" windowWidth="29040" windowHeight="15720" tabRatio="833" xr2:uid="{00000000-000D-0000-FFFF-FFFF00000000}"/>
  </bookViews>
  <sheets>
    <sheet name="QTY" sheetId="1" r:id="rId1"/>
  </sheets>
  <definedNames>
    <definedName name="_xlnm.Print_Area" localSheetId="0">QTY!$A$1:$P$102</definedName>
    <definedName name="_xlnm.Print_Titles" localSheetId="0">QTY!$55:$55</definedName>
    <definedName name="TotalMonthlyExpenses">SUM(#REF!)</definedName>
    <definedName name="TotalMonthlyIncome">SUM(#REF!)</definedName>
  </definedNames>
  <calcPr calcId="191029"/>
</workbook>
</file>

<file path=xl/calcChain.xml><?xml version="1.0" encoding="utf-8"?>
<calcChain xmlns="http://schemas.openxmlformats.org/spreadsheetml/2006/main">
  <c r="B66" i="1" l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H84" i="1"/>
  <c r="H83" i="1"/>
  <c r="P95" i="1" l="1"/>
  <c r="B95" i="1"/>
  <c r="B96" i="1"/>
  <c r="B97" i="1"/>
  <c r="B60" i="1" l="1"/>
  <c r="B61" i="1"/>
  <c r="B62" i="1"/>
  <c r="B63" i="1"/>
  <c r="B64" i="1"/>
  <c r="B65" i="1"/>
  <c r="B59" i="1" l="1"/>
  <c r="P100" i="1" l="1"/>
  <c r="P99" i="1" l="1"/>
  <c r="P101" i="1" s="1"/>
  <c r="B101" i="1"/>
  <c r="B100" i="1"/>
  <c r="B99" i="1"/>
  <c r="B98" i="1"/>
  <c r="B58" i="1"/>
</calcChain>
</file>

<file path=xl/sharedStrings.xml><?xml version="1.0" encoding="utf-8"?>
<sst xmlns="http://schemas.openxmlformats.org/spreadsheetml/2006/main" count="93" uniqueCount="63">
  <si>
    <t>S#</t>
  </si>
  <si>
    <t>CSI NO</t>
  </si>
  <si>
    <t>QTY.</t>
  </si>
  <si>
    <t>DETAIL #</t>
  </si>
  <si>
    <t>LS</t>
  </si>
  <si>
    <t>SUPERVISION</t>
  </si>
  <si>
    <t>DIVISION 01 - GENERAL REQUIREMENTS</t>
  </si>
  <si>
    <t>Subtotal</t>
  </si>
  <si>
    <t>Calc.</t>
  </si>
  <si>
    <t>MOBILIZATION</t>
  </si>
  <si>
    <t>DESCRIPTION</t>
  </si>
  <si>
    <t>DWG #</t>
  </si>
  <si>
    <t xml:space="preserve">                                                   </t>
  </si>
  <si>
    <t xml:space="preserve">BIDDER NAME:  </t>
  </si>
  <si>
    <t>UNIT</t>
  </si>
  <si>
    <t xml:space="preserve"> ID:  </t>
  </si>
  <si>
    <t>PERMITS</t>
  </si>
  <si>
    <t>Total.</t>
  </si>
  <si>
    <t>G.Total</t>
  </si>
  <si>
    <t>BOND &amp; INSURANCE</t>
  </si>
  <si>
    <t>SUBMITTALS &amp; SAMPLES</t>
  </si>
  <si>
    <t>TEMPORARY FACILITIES &amp; CONTROLS</t>
  </si>
  <si>
    <t>PROJECT SCHEDULE</t>
  </si>
  <si>
    <t>CLOSEOUT PROCEDURES</t>
  </si>
  <si>
    <t>LABOR</t>
  </si>
  <si>
    <t>TOTAL COST</t>
  </si>
  <si>
    <t>Manhour / Unit</t>
  </si>
  <si>
    <t>Add wastage of materials</t>
  </si>
  <si>
    <t>MATERIAL  (PER UNIT)</t>
  </si>
  <si>
    <t>COST</t>
  </si>
  <si>
    <t>$/HOUR</t>
  </si>
  <si>
    <t>EQUIPMENT (PER UNIT)</t>
  </si>
  <si>
    <t>COMPOSITE RATE/UNIT</t>
  </si>
  <si>
    <t>SF</t>
  </si>
  <si>
    <t>LF</t>
  </si>
  <si>
    <t>DIVISION 09 - FINISHES</t>
  </si>
  <si>
    <t>Add Contractor's overhead &amp; profit @ 15%</t>
  </si>
  <si>
    <t>FLOORING</t>
  </si>
  <si>
    <t>Garage Concrete Floor</t>
  </si>
  <si>
    <t>Bath Tile Floor</t>
  </si>
  <si>
    <t>Hall Carpet Floor</t>
  </si>
  <si>
    <t>Family And Kitchen Tile Floor</t>
  </si>
  <si>
    <t>Bed Romm Carpet Floor</t>
  </si>
  <si>
    <t>Closet Carpet Floor</t>
  </si>
  <si>
    <t>Master Bath Tile Floor</t>
  </si>
  <si>
    <t>Master Shower Tile Floor</t>
  </si>
  <si>
    <t>Utility Tile Floor</t>
  </si>
  <si>
    <t>(6"H) Family And Kitchen Tile Base</t>
  </si>
  <si>
    <t>Bedroom Vinyl Base</t>
  </si>
  <si>
    <t>Closet Vinyl Base</t>
  </si>
  <si>
    <t>Master Shower Wall Tile (8'H)</t>
  </si>
  <si>
    <t>Utility Tile Base</t>
  </si>
  <si>
    <t>Master Bath Tile Base</t>
  </si>
  <si>
    <t>Bedroom Tile Floor</t>
  </si>
  <si>
    <t>Pantry Tile Floor</t>
  </si>
  <si>
    <t>Master Bedroom Carpet Floor</t>
  </si>
  <si>
    <t>Bath Tub Wall Tile (6'9"H)</t>
  </si>
  <si>
    <t>(4"H) Hall Vinyl Base</t>
  </si>
  <si>
    <t>(6"H) Bedroom Tile Base</t>
  </si>
  <si>
    <t>(6"H) Bath Tile Base</t>
  </si>
  <si>
    <t>Pantry Tile Base</t>
  </si>
  <si>
    <t>Master Bedroom Vinyl Base</t>
  </si>
  <si>
    <t>A-1 &amp; A-2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</si>
</sst>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164" formatCode="000000"/>
    <numFmt numFmtId="165" formatCode="&quot;$&quot;#,##0"/>
    <numFmt numFmtId="166" formatCode="_(* #,##0.000_);_(* \(#,##0.000\);_(* &quot;-&quot;???_);_(@_)"/>
    <numFmt numFmtId="167" formatCode="0.0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 tint="4.9989318521683403E-2"/>
      <name val="Calibri"/>
      <family val="1"/>
      <scheme val="minor"/>
    </font>
    <font>
      <sz val="36"/>
      <color theme="0"/>
      <name val="Cambria"/>
      <family val="1"/>
      <scheme val="major"/>
    </font>
    <font>
      <b/>
      <sz val="11"/>
      <color theme="0"/>
      <name val="Cambria"/>
      <family val="1"/>
      <scheme val="major"/>
    </font>
    <font>
      <b/>
      <sz val="10"/>
      <color theme="0"/>
      <name val="Cambria"/>
      <family val="1"/>
      <scheme val="major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color theme="1" tint="4.9989318521683403E-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theme="0"/>
      </patternFill>
    </fill>
    <fill>
      <patternFill patternType="gray125">
        <bgColor theme="0"/>
      </patternFill>
    </fill>
    <fill>
      <patternFill patternType="darkTrellis">
        <bgColor theme="0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3">
    <xf numFmtId="0" fontId="0" fillId="0" borderId="0"/>
    <xf numFmtId="0" fontId="4" fillId="0" borderId="0">
      <alignment vertical="center"/>
    </xf>
    <xf numFmtId="0" fontId="6" fillId="3" borderId="0" applyNumberFormat="0" applyBorder="0" applyProtection="0">
      <alignment horizontal="center" vertical="center"/>
    </xf>
    <xf numFmtId="0" fontId="6" fillId="4" borderId="0" applyNumberFormat="0" applyBorder="0" applyProtection="0">
      <alignment horizontal="center" vertical="center"/>
    </xf>
    <xf numFmtId="0" fontId="7" fillId="5" borderId="0" applyNumberFormat="0" applyBorder="0" applyAlignment="0" applyProtection="0"/>
    <xf numFmtId="0" fontId="5" fillId="2" borderId="0" applyNumberFormat="0" applyBorder="0" applyAlignment="0" applyProtection="0"/>
    <xf numFmtId="0" fontId="3" fillId="0" borderId="0"/>
    <xf numFmtId="0" fontId="2" fillId="7" borderId="11" applyBorder="0">
      <alignment horizontal="center" vertical="center"/>
    </xf>
    <xf numFmtId="0" fontId="2" fillId="8" borderId="11" applyBorder="0">
      <alignment horizontal="center" vertical="center"/>
    </xf>
    <xf numFmtId="0" fontId="2" fillId="9" borderId="14">
      <alignment horizontal="center" vertical="center"/>
    </xf>
    <xf numFmtId="0" fontId="1" fillId="7" borderId="11" applyBorder="0">
      <alignment horizontal="center" vertical="center"/>
    </xf>
    <xf numFmtId="0" fontId="1" fillId="8" borderId="11" applyBorder="0">
      <alignment horizontal="center" vertical="center"/>
    </xf>
    <xf numFmtId="0" fontId="1" fillId="9" borderId="14">
      <alignment horizontal="center" vertical="center"/>
    </xf>
  </cellStyleXfs>
  <cellXfs count="132">
    <xf numFmtId="0" fontId="0" fillId="0" borderId="0" xfId="0"/>
    <xf numFmtId="0" fontId="2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1" fillId="6" borderId="15" xfId="1" applyFont="1" applyFill="1" applyBorder="1" applyAlignment="1">
      <alignment horizontal="center" vertical="center" wrapText="1"/>
    </xf>
    <xf numFmtId="0" fontId="11" fillId="6" borderId="11" xfId="1" applyFont="1" applyFill="1" applyBorder="1" applyAlignment="1">
      <alignment horizontal="center" vertical="center" wrapText="1"/>
    </xf>
    <xf numFmtId="0" fontId="2" fillId="6" borderId="0" xfId="0" applyFont="1" applyFill="1" applyAlignment="1">
      <alignment vertical="center" wrapText="1"/>
    </xf>
    <xf numFmtId="0" fontId="8" fillId="6" borderId="0" xfId="0" applyFont="1" applyFill="1" applyAlignment="1">
      <alignment horizontal="left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vertical="center" wrapText="1"/>
    </xf>
    <xf numFmtId="14" fontId="2" fillId="6" borderId="0" xfId="0" applyNumberFormat="1" applyFont="1" applyFill="1" applyAlignment="1">
      <alignment vertical="center" wrapText="1"/>
    </xf>
    <xf numFmtId="0" fontId="9" fillId="6" borderId="0" xfId="0" applyFont="1" applyFill="1" applyAlignment="1">
      <alignment horizontal="right" vertical="center" wrapText="1"/>
    </xf>
    <xf numFmtId="0" fontId="2" fillId="6" borderId="0" xfId="0" applyFont="1" applyFill="1" applyAlignment="1">
      <alignment horizontal="right" vertical="center" wrapText="1"/>
    </xf>
    <xf numFmtId="0" fontId="9" fillId="6" borderId="0" xfId="0" applyFont="1" applyFill="1" applyAlignment="1">
      <alignment horizontal="right" vertical="center"/>
    </xf>
    <xf numFmtId="0" fontId="12" fillId="6" borderId="1" xfId="6" applyFont="1" applyFill="1" applyBorder="1" applyAlignment="1">
      <alignment horizontal="left" vertical="center" wrapText="1"/>
    </xf>
    <xf numFmtId="0" fontId="9" fillId="6" borderId="1" xfId="6" applyFont="1" applyFill="1" applyBorder="1" applyAlignment="1">
      <alignment horizontal="right" vertical="center" wrapText="1"/>
    </xf>
    <xf numFmtId="0" fontId="9" fillId="6" borderId="3" xfId="6" applyFont="1" applyFill="1" applyBorder="1" applyAlignment="1">
      <alignment horizontal="center" vertical="center" wrapText="1"/>
    </xf>
    <xf numFmtId="0" fontId="9" fillId="6" borderId="16" xfId="6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9" fillId="6" borderId="0" xfId="0" applyFont="1" applyFill="1" applyAlignment="1">
      <alignment vertical="center" wrapText="1"/>
    </xf>
    <xf numFmtId="0" fontId="11" fillId="6" borderId="3" xfId="1" applyFont="1" applyFill="1" applyBorder="1" applyAlignment="1">
      <alignment horizontal="center" vertical="center" wrapText="1"/>
    </xf>
    <xf numFmtId="1" fontId="2" fillId="6" borderId="0" xfId="0" applyNumberFormat="1" applyFont="1" applyFill="1" applyAlignment="1">
      <alignment horizontal="center" vertical="center" wrapText="1"/>
    </xf>
    <xf numFmtId="1" fontId="8" fillId="6" borderId="0" xfId="0" applyNumberFormat="1" applyFont="1" applyFill="1" applyAlignment="1">
      <alignment horizontal="center" vertical="center" wrapText="1"/>
    </xf>
    <xf numFmtId="1" fontId="11" fillId="6" borderId="1" xfId="1" applyNumberFormat="1" applyFont="1" applyFill="1" applyBorder="1" applyAlignment="1">
      <alignment horizontal="center" vertical="center" wrapText="1"/>
    </xf>
    <xf numFmtId="1" fontId="12" fillId="6" borderId="1" xfId="1" applyNumberFormat="1" applyFont="1" applyFill="1" applyBorder="1" applyAlignment="1">
      <alignment horizontal="center" vertical="center" wrapText="1"/>
    </xf>
    <xf numFmtId="1" fontId="9" fillId="6" borderId="3" xfId="6" applyNumberFormat="1" applyFont="1" applyFill="1" applyBorder="1" applyAlignment="1">
      <alignment horizontal="center" vertical="center" wrapText="1"/>
    </xf>
    <xf numFmtId="1" fontId="9" fillId="6" borderId="2" xfId="0" applyNumberFormat="1" applyFont="1" applyFill="1" applyBorder="1" applyAlignment="1">
      <alignment horizontal="center" vertical="center" wrapText="1"/>
    </xf>
    <xf numFmtId="1" fontId="9" fillId="6" borderId="1" xfId="0" applyNumberFormat="1" applyFont="1" applyFill="1" applyBorder="1" applyAlignment="1">
      <alignment horizontal="center" vertical="center" wrapText="1"/>
    </xf>
    <xf numFmtId="1" fontId="11" fillId="6" borderId="3" xfId="1" applyNumberFormat="1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11" fillId="6" borderId="16" xfId="1" applyFont="1" applyFill="1" applyBorder="1" applyAlignment="1">
      <alignment horizontal="center" vertical="center" wrapText="1"/>
    </xf>
    <xf numFmtId="0" fontId="1" fillId="6" borderId="0" xfId="0" applyFont="1" applyFill="1" applyAlignment="1">
      <alignment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right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1" xfId="1" applyFont="1" applyFill="1" applyBorder="1" applyAlignment="1">
      <alignment horizontal="center" vertical="center" wrapText="1"/>
    </xf>
    <xf numFmtId="0" fontId="13" fillId="6" borderId="1" xfId="6" applyFont="1" applyFill="1" applyBorder="1" applyAlignment="1">
      <alignment horizontal="right" vertical="center" wrapText="1"/>
    </xf>
    <xf numFmtId="42" fontId="2" fillId="6" borderId="0" xfId="0" applyNumberFormat="1" applyFont="1" applyFill="1" applyAlignment="1">
      <alignment vertical="center" wrapText="1"/>
    </xf>
    <xf numFmtId="42" fontId="9" fillId="6" borderId="8" xfId="6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6" borderId="11" xfId="1" applyFont="1" applyFill="1" applyBorder="1" applyAlignment="1">
      <alignment horizontal="center" vertical="center" wrapText="1"/>
    </xf>
    <xf numFmtId="165" fontId="12" fillId="6" borderId="7" xfId="1" applyNumberFormat="1" applyFont="1" applyFill="1" applyBorder="1" applyAlignment="1">
      <alignment horizontal="center" vertical="center" wrapText="1"/>
    </xf>
    <xf numFmtId="0" fontId="12" fillId="6" borderId="1" xfId="6" applyFont="1" applyFill="1" applyBorder="1" applyAlignment="1">
      <alignment horizontal="center" vertical="center" wrapText="1"/>
    </xf>
    <xf numFmtId="0" fontId="13" fillId="6" borderId="1" xfId="6" applyFont="1" applyFill="1" applyBorder="1" applyAlignment="1">
      <alignment horizontal="center" vertical="center" wrapText="1"/>
    </xf>
    <xf numFmtId="165" fontId="9" fillId="6" borderId="9" xfId="0" applyNumberFormat="1" applyFont="1" applyFill="1" applyBorder="1" applyAlignment="1">
      <alignment horizontal="center" vertical="center" wrapText="1"/>
    </xf>
    <xf numFmtId="165" fontId="9" fillId="6" borderId="7" xfId="0" applyNumberFormat="1" applyFont="1" applyFill="1" applyBorder="1" applyAlignment="1">
      <alignment horizontal="center" vertical="center" wrapText="1"/>
    </xf>
    <xf numFmtId="164" fontId="1" fillId="6" borderId="24" xfId="0" applyNumberFormat="1" applyFont="1" applyFill="1" applyBorder="1" applyAlignment="1">
      <alignment horizontal="center" vertical="center" wrapText="1"/>
    </xf>
    <xf numFmtId="165" fontId="12" fillId="6" borderId="1" xfId="1" applyNumberFormat="1" applyFont="1" applyFill="1" applyBorder="1" applyAlignment="1">
      <alignment horizontal="center" vertical="center" wrapText="1"/>
    </xf>
    <xf numFmtId="165" fontId="9" fillId="6" borderId="3" xfId="6" applyNumberFormat="1" applyFont="1" applyFill="1" applyBorder="1" applyAlignment="1">
      <alignment horizontal="center" vertical="center" wrapText="1"/>
    </xf>
    <xf numFmtId="165" fontId="9" fillId="6" borderId="2" xfId="0" applyNumberFormat="1" applyFont="1" applyFill="1" applyBorder="1" applyAlignment="1">
      <alignment horizontal="center" vertical="center" wrapText="1"/>
    </xf>
    <xf numFmtId="165" fontId="9" fillId="6" borderId="1" xfId="0" applyNumberFormat="1" applyFont="1" applyFill="1" applyBorder="1" applyAlignment="1">
      <alignment horizontal="center" vertical="center" wrapText="1"/>
    </xf>
    <xf numFmtId="42" fontId="9" fillId="6" borderId="3" xfId="6" applyNumberFormat="1" applyFont="1" applyFill="1" applyBorder="1" applyAlignment="1">
      <alignment horizontal="center" vertical="center" wrapText="1"/>
    </xf>
    <xf numFmtId="0" fontId="12" fillId="6" borderId="19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164" fontId="12" fillId="6" borderId="15" xfId="0" applyNumberFormat="1" applyFont="1" applyFill="1" applyBorder="1" applyAlignment="1">
      <alignment horizontal="center" vertical="center" wrapText="1"/>
    </xf>
    <xf numFmtId="0" fontId="13" fillId="6" borderId="15" xfId="6" applyFont="1" applyFill="1" applyBorder="1" applyAlignment="1">
      <alignment horizontal="right" vertical="center" wrapText="1"/>
    </xf>
    <xf numFmtId="0" fontId="12" fillId="6" borderId="15" xfId="1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vertical="center" wrapText="1"/>
    </xf>
    <xf numFmtId="167" fontId="9" fillId="6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right" vertical="center" wrapText="1"/>
    </xf>
    <xf numFmtId="2" fontId="13" fillId="6" borderId="1" xfId="1" applyNumberFormat="1" applyFont="1" applyFill="1" applyBorder="1" applyAlignment="1">
      <alignment horizontal="right" vertical="center" wrapText="1"/>
    </xf>
    <xf numFmtId="167" fontId="13" fillId="6" borderId="1" xfId="0" applyNumberFormat="1" applyFont="1" applyFill="1" applyBorder="1" applyAlignment="1">
      <alignment horizontal="center" vertical="center" wrapText="1"/>
    </xf>
    <xf numFmtId="2" fontId="12" fillId="6" borderId="1" xfId="1" applyNumberFormat="1" applyFont="1" applyFill="1" applyBorder="1" applyAlignment="1">
      <alignment horizontal="right" vertical="center" wrapText="1"/>
    </xf>
    <xf numFmtId="167" fontId="13" fillId="6" borderId="1" xfId="6" applyNumberFormat="1" applyFont="1" applyFill="1" applyBorder="1" applyAlignment="1">
      <alignment horizontal="center" vertical="center" wrapText="1"/>
    </xf>
    <xf numFmtId="167" fontId="13" fillId="6" borderId="15" xfId="6" applyNumberFormat="1" applyFont="1" applyFill="1" applyBorder="1" applyAlignment="1">
      <alignment horizontal="center" vertical="center" wrapText="1"/>
    </xf>
    <xf numFmtId="2" fontId="1" fillId="6" borderId="15" xfId="0" applyNumberFormat="1" applyFont="1" applyFill="1" applyBorder="1" applyAlignment="1">
      <alignment horizontal="right" vertical="center" wrapText="1"/>
    </xf>
    <xf numFmtId="2" fontId="13" fillId="6" borderId="15" xfId="1" applyNumberFormat="1" applyFont="1" applyFill="1" applyBorder="1" applyAlignment="1">
      <alignment horizontal="right" vertical="center" wrapText="1"/>
    </xf>
    <xf numFmtId="164" fontId="1" fillId="6" borderId="1" xfId="0" applyNumberFormat="1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42" fontId="1" fillId="6" borderId="7" xfId="6" applyNumberFormat="1" applyFont="1" applyFill="1" applyBorder="1" applyAlignment="1">
      <alignment horizontal="center" vertical="center" wrapText="1"/>
    </xf>
    <xf numFmtId="42" fontId="9" fillId="6" borderId="8" xfId="0" applyNumberFormat="1" applyFont="1" applyFill="1" applyBorder="1" applyAlignment="1">
      <alignment vertical="center" wrapText="1"/>
    </xf>
    <xf numFmtId="0" fontId="2" fillId="6" borderId="15" xfId="0" applyFont="1" applyFill="1" applyBorder="1" applyAlignment="1">
      <alignment horizontal="center" vertical="center" wrapText="1"/>
    </xf>
    <xf numFmtId="166" fontId="1" fillId="6" borderId="3" xfId="0" applyNumberFormat="1" applyFont="1" applyFill="1" applyBorder="1" applyAlignment="1">
      <alignment horizontal="center" vertical="center" wrapText="1"/>
    </xf>
    <xf numFmtId="41" fontId="1" fillId="6" borderId="3" xfId="0" applyNumberFormat="1" applyFont="1" applyFill="1" applyBorder="1" applyAlignment="1">
      <alignment horizontal="center" vertical="center" wrapText="1"/>
    </xf>
    <xf numFmtId="1" fontId="11" fillId="6" borderId="2" xfId="1" applyNumberFormat="1" applyFont="1" applyFill="1" applyBorder="1" applyAlignment="1">
      <alignment horizontal="center" vertical="center" wrapText="1"/>
    </xf>
    <xf numFmtId="0" fontId="11" fillId="6" borderId="2" xfId="1" applyFont="1" applyFill="1" applyBorder="1" applyAlignment="1">
      <alignment horizontal="center" vertical="center" wrapText="1"/>
    </xf>
    <xf numFmtId="0" fontId="11" fillId="6" borderId="17" xfId="1" applyFont="1" applyFill="1" applyBorder="1" applyAlignment="1">
      <alignment horizontal="center" vertical="center" wrapText="1"/>
    </xf>
    <xf numFmtId="0" fontId="9" fillId="6" borderId="17" xfId="6" applyFont="1" applyFill="1" applyBorder="1" applyAlignment="1">
      <alignment horizontal="center" vertical="center" wrapText="1"/>
    </xf>
    <xf numFmtId="42" fontId="9" fillId="6" borderId="2" xfId="6" applyNumberFormat="1" applyFont="1" applyFill="1" applyBorder="1" applyAlignment="1">
      <alignment horizontal="center" vertical="center" wrapText="1"/>
    </xf>
    <xf numFmtId="42" fontId="9" fillId="6" borderId="9" xfId="6" applyNumberFormat="1" applyFont="1" applyFill="1" applyBorder="1" applyAlignment="1">
      <alignment horizontal="center" vertical="center" wrapText="1"/>
    </xf>
    <xf numFmtId="0" fontId="9" fillId="6" borderId="11" xfId="6" applyFont="1" applyFill="1" applyBorder="1" applyAlignment="1">
      <alignment horizontal="center" vertical="center" wrapText="1"/>
    </xf>
    <xf numFmtId="42" fontId="9" fillId="6" borderId="1" xfId="6" applyNumberFormat="1" applyFont="1" applyFill="1" applyBorder="1" applyAlignment="1">
      <alignment horizontal="center" vertical="center" wrapText="1"/>
    </xf>
    <xf numFmtId="42" fontId="9" fillId="6" borderId="7" xfId="6" applyNumberFormat="1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11" fillId="6" borderId="1" xfId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vertical="center" wrapText="1"/>
    </xf>
    <xf numFmtId="42" fontId="11" fillId="6" borderId="7" xfId="1" applyNumberFormat="1" applyFont="1" applyFill="1" applyBorder="1" applyAlignment="1">
      <alignment horizontal="center" vertical="center" wrapText="1"/>
    </xf>
    <xf numFmtId="2" fontId="11" fillId="6" borderId="11" xfId="1" applyNumberFormat="1" applyFont="1" applyFill="1" applyBorder="1" applyAlignment="1">
      <alignment horizontal="center" vertical="center" wrapText="1"/>
    </xf>
    <xf numFmtId="2" fontId="11" fillId="6" borderId="1" xfId="1" applyNumberFormat="1" applyFont="1" applyFill="1" applyBorder="1" applyAlignment="1">
      <alignment horizontal="center" vertical="center" wrapText="1"/>
    </xf>
    <xf numFmtId="167" fontId="1" fillId="6" borderId="18" xfId="6" applyNumberFormat="1" applyFont="1" applyFill="1" applyBorder="1" applyAlignment="1">
      <alignment horizontal="center" vertical="center" wrapText="1"/>
    </xf>
    <xf numFmtId="0" fontId="1" fillId="7" borderId="32" xfId="10" applyBorder="1" applyAlignment="1">
      <alignment horizontal="center" vertical="center" wrapText="1"/>
    </xf>
    <xf numFmtId="0" fontId="1" fillId="7" borderId="12" xfId="10" applyBorder="1" applyAlignment="1">
      <alignment horizontal="center" vertical="center" wrapText="1"/>
    </xf>
    <xf numFmtId="0" fontId="1" fillId="7" borderId="14" xfId="10" applyBorder="1" applyAlignment="1">
      <alignment horizontal="center" vertical="center" wrapText="1"/>
    </xf>
    <xf numFmtId="1" fontId="1" fillId="7" borderId="11" xfId="10" applyNumberFormat="1" applyBorder="1" applyAlignment="1">
      <alignment horizontal="center" vertical="center" wrapText="1"/>
    </xf>
    <xf numFmtId="42" fontId="1" fillId="7" borderId="12" xfId="10" applyNumberFormat="1" applyBorder="1" applyAlignment="1">
      <alignment horizontal="center" vertical="center" wrapText="1"/>
    </xf>
    <xf numFmtId="42" fontId="1" fillId="7" borderId="13" xfId="10" applyNumberFormat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7" borderId="23" xfId="7" applyFont="1" applyBorder="1" applyAlignment="1">
      <alignment horizontal="center" vertical="center" wrapText="1"/>
    </xf>
    <xf numFmtId="0" fontId="1" fillId="7" borderId="24" xfId="7" applyFont="1" applyBorder="1" applyAlignment="1">
      <alignment horizontal="center" vertical="center" wrapText="1"/>
    </xf>
    <xf numFmtId="0" fontId="1" fillId="7" borderId="25" xfId="7" applyFont="1" applyBorder="1" applyAlignment="1">
      <alignment horizontal="center" vertical="center" wrapText="1"/>
    </xf>
    <xf numFmtId="1" fontId="1" fillId="7" borderId="24" xfId="7" applyNumberFormat="1" applyFont="1" applyBorder="1" applyAlignment="1">
      <alignment horizontal="center" vertical="center" wrapText="1"/>
    </xf>
    <xf numFmtId="42" fontId="1" fillId="7" borderId="24" xfId="7" applyNumberFormat="1" applyFont="1" applyBorder="1" applyAlignment="1">
      <alignment horizontal="center" vertical="center" wrapText="1"/>
    </xf>
    <xf numFmtId="42" fontId="1" fillId="7" borderId="26" xfId="7" applyNumberFormat="1" applyFont="1" applyBorder="1" applyAlignment="1">
      <alignment horizontal="center" vertical="center" wrapText="1"/>
    </xf>
    <xf numFmtId="2" fontId="1" fillId="0" borderId="11" xfId="0" applyNumberFormat="1" applyFont="1" applyBorder="1" applyAlignment="1">
      <alignment horizontal="center" vertical="center" wrapText="1"/>
    </xf>
    <xf numFmtId="2" fontId="11" fillId="0" borderId="11" xfId="1" applyNumberFormat="1" applyFont="1" applyBorder="1" applyAlignment="1">
      <alignment horizontal="center" vertical="center" wrapText="1"/>
    </xf>
    <xf numFmtId="44" fontId="1" fillId="6" borderId="0" xfId="0" applyNumberFormat="1" applyFont="1" applyFill="1" applyAlignment="1">
      <alignment vertical="center" wrapText="1"/>
    </xf>
    <xf numFmtId="0" fontId="10" fillId="6" borderId="0" xfId="0" applyFont="1" applyFill="1" applyAlignment="1">
      <alignment horizontal="left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30" xfId="0" applyFont="1" applyFill="1" applyBorder="1" applyAlignment="1">
      <alignment horizontal="center" vertical="center" wrapText="1"/>
    </xf>
    <xf numFmtId="0" fontId="9" fillId="6" borderId="31" xfId="0" applyFont="1" applyFill="1" applyBorder="1" applyAlignment="1">
      <alignment horizontal="center" vertical="center" wrapText="1"/>
    </xf>
    <xf numFmtId="0" fontId="14" fillId="6" borderId="27" xfId="0" applyFont="1" applyFill="1" applyBorder="1" applyAlignment="1">
      <alignment horizontal="center" vertical="center" wrapText="1"/>
    </xf>
    <xf numFmtId="0" fontId="14" fillId="6" borderId="28" xfId="0" applyFont="1" applyFill="1" applyBorder="1" applyAlignment="1">
      <alignment horizontal="center" vertical="center" wrapText="1"/>
    </xf>
    <xf numFmtId="0" fontId="14" fillId="6" borderId="29" xfId="0" applyFont="1" applyFill="1" applyBorder="1" applyAlignment="1">
      <alignment horizontal="center" vertical="center" wrapText="1"/>
    </xf>
    <xf numFmtId="2" fontId="9" fillId="6" borderId="5" xfId="0" applyNumberFormat="1" applyFont="1" applyFill="1" applyBorder="1" applyAlignment="1">
      <alignment horizontal="center" vertical="center" wrapText="1"/>
    </xf>
    <xf numFmtId="2" fontId="9" fillId="6" borderId="3" xfId="0" applyNumberFormat="1" applyFont="1" applyFill="1" applyBorder="1" applyAlignment="1">
      <alignment horizontal="center" vertical="center" wrapText="1"/>
    </xf>
    <xf numFmtId="42" fontId="9" fillId="6" borderId="6" xfId="0" applyNumberFormat="1" applyFont="1" applyFill="1" applyBorder="1" applyAlignment="1">
      <alignment horizontal="center" vertical="center" wrapText="1"/>
    </xf>
    <xf numFmtId="42" fontId="9" fillId="6" borderId="8" xfId="0" applyNumberFormat="1" applyFont="1" applyFill="1" applyBorder="1" applyAlignment="1">
      <alignment horizontal="center" vertical="center" wrapText="1"/>
    </xf>
    <xf numFmtId="1" fontId="9" fillId="6" borderId="30" xfId="0" applyNumberFormat="1" applyFont="1" applyFill="1" applyBorder="1" applyAlignment="1">
      <alignment horizontal="center" vertical="center" wrapText="1"/>
    </xf>
    <xf numFmtId="1" fontId="9" fillId="6" borderId="31" xfId="0" applyNumberFormat="1" applyFont="1" applyFill="1" applyBorder="1" applyAlignment="1">
      <alignment horizontal="center" vertical="center" wrapText="1"/>
    </xf>
    <xf numFmtId="0" fontId="9" fillId="6" borderId="20" xfId="0" applyFont="1" applyFill="1" applyBorder="1" applyAlignment="1">
      <alignment horizontal="center" vertical="center" wrapText="1"/>
    </xf>
    <xf numFmtId="0" fontId="9" fillId="6" borderId="21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2" fontId="9" fillId="6" borderId="30" xfId="0" applyNumberFormat="1" applyFont="1" applyFill="1" applyBorder="1" applyAlignment="1">
      <alignment horizontal="center" vertical="center" wrapText="1"/>
    </xf>
    <xf numFmtId="2" fontId="9" fillId="6" borderId="31" xfId="0" applyNumberFormat="1" applyFont="1" applyFill="1" applyBorder="1" applyAlignment="1">
      <alignment horizontal="center" vertical="center" wrapText="1"/>
    </xf>
    <xf numFmtId="0" fontId="1" fillId="6" borderId="33" xfId="0" applyFont="1" applyFill="1" applyBorder="1" applyAlignment="1">
      <alignment horizontal="center" vertical="center" wrapText="1"/>
    </xf>
  </cellXfs>
  <cellStyles count="13">
    <cellStyle name="Heading 1 2" xfId="2" xr:uid="{00000000-0005-0000-0000-000002000000}"/>
    <cellStyle name="Heading 2 2" xfId="3" xr:uid="{00000000-0005-0000-0000-000003000000}"/>
    <cellStyle name="Heading 3 2" xfId="4" xr:uid="{00000000-0005-0000-0000-000004000000}"/>
    <cellStyle name="Normal" xfId="0" builtinId="0"/>
    <cellStyle name="Normal 2" xfId="6" xr:uid="{00000000-0005-0000-0000-000006000000}"/>
    <cellStyle name="Normal 3" xfId="1" xr:uid="{00000000-0005-0000-0000-000007000000}"/>
    <cellStyle name="Style 1" xfId="7" xr:uid="{00000000-0005-0000-0000-000008000000}"/>
    <cellStyle name="Style 1 2" xfId="10" xr:uid="{00000000-0005-0000-0000-000009000000}"/>
    <cellStyle name="Style 2" xfId="8" xr:uid="{00000000-0005-0000-0000-00000A000000}"/>
    <cellStyle name="Style 2 2" xfId="11" xr:uid="{00000000-0005-0000-0000-00000B000000}"/>
    <cellStyle name="Style 3" xfId="9" xr:uid="{00000000-0005-0000-0000-00000C000000}"/>
    <cellStyle name="Style 3 2" xfId="12" xr:uid="{00000000-0005-0000-0000-00000D000000}"/>
    <cellStyle name="Title 2" xfId="5" xr:uid="{00000000-0005-0000-0000-00000E000000}"/>
  </cellStyles>
  <dxfs count="3"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  <border>
        <bottom style="medium">
          <color theme="3" tint="0.39994506668294322"/>
        </bottom>
        <vertical/>
        <horizontal/>
      </border>
    </dxf>
    <dxf>
      <font>
        <color theme="1" tint="4.9989318521683403E-2"/>
      </font>
      <border>
        <top style="thick">
          <color theme="0"/>
        </top>
        <vertical style="medium">
          <color theme="0"/>
        </vertical>
      </border>
    </dxf>
  </dxfs>
  <tableStyles count="1" defaultTableStyle="Simple Monthly Budget" defaultPivotStyle="PivotStyleMedium13">
    <tableStyle name="Simple Monthly Budget" pivot="0" count="3" xr9:uid="{00000000-0011-0000-FFFF-FFFF00000000}">
      <tableStyleElement type="wholeTable" dxfId="2"/>
      <tableStyleElement type="headerRow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641537</xdr:colOff>
      <xdr:row>19</xdr:row>
      <xdr:rowOff>156455</xdr:rowOff>
    </xdr:from>
    <xdr:to>
      <xdr:col>5</xdr:col>
      <xdr:colOff>2064132</xdr:colOff>
      <xdr:row>31</xdr:row>
      <xdr:rowOff>66746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25114" y="5109455"/>
          <a:ext cx="3840480" cy="2108368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2205777</xdr:colOff>
      <xdr:row>19</xdr:row>
      <xdr:rowOff>156393</xdr:rowOff>
    </xdr:from>
    <xdr:to>
      <xdr:col>12</xdr:col>
      <xdr:colOff>228681</xdr:colOff>
      <xdr:row>31</xdr:row>
      <xdr:rowOff>66746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107239" y="5109393"/>
          <a:ext cx="3840480" cy="210843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endParaRPr lang="en-US" sz="14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marL="0" indent="0"/>
          <a:endParaRPr lang="en-US" sz="1400" b="1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641537</xdr:colOff>
      <xdr:row>31</xdr:row>
      <xdr:rowOff>182213</xdr:rowOff>
    </xdr:from>
    <xdr:to>
      <xdr:col>5</xdr:col>
      <xdr:colOff>2064132</xdr:colOff>
      <xdr:row>45</xdr:row>
      <xdr:rowOff>22407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125114" y="7333290"/>
          <a:ext cx="3840480" cy="2404617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ADDENDA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Addendum Issued: NONE </a:t>
          </a:r>
          <a:r>
            <a:rPr lang="en-US" sz="16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up to Date (09/15/2014): None</a:t>
          </a:r>
          <a:endParaRPr lang="en-US" sz="16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600" b="1" u="sng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600" b="1" u="none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600" b="1" u="none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 b="1" u="non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Please review</a:t>
          </a:r>
          <a:r>
            <a:rPr lang="en-US" sz="1600" b="1" u="non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any Addendum issued after Date 06/28/25</a:t>
          </a:r>
          <a:endParaRPr lang="en-US" sz="1600" b="1" u="none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20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2205777</xdr:colOff>
      <xdr:row>31</xdr:row>
      <xdr:rowOff>182213</xdr:rowOff>
    </xdr:from>
    <xdr:to>
      <xdr:col>12</xdr:col>
      <xdr:colOff>228681</xdr:colOff>
      <xdr:row>45</xdr:row>
      <xdr:rowOff>22407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107239" y="7333290"/>
          <a:ext cx="3840480" cy="2404617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en-US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641537</xdr:colOff>
      <xdr:row>17</xdr:row>
      <xdr:rowOff>89156</xdr:rowOff>
    </xdr:from>
    <xdr:to>
      <xdr:col>5</xdr:col>
      <xdr:colOff>2064132</xdr:colOff>
      <xdr:row>19</xdr:row>
      <xdr:rowOff>99625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25114" y="4675810"/>
          <a:ext cx="3840480" cy="37681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600" b="1">
              <a:solidFill>
                <a:sysClr val="windowText" lastClr="000000"/>
              </a:solidFill>
              <a:latin typeface="+mj-lt"/>
              <a:ea typeface="Verdana" pitchFamily="34" charset="0"/>
              <a:cs typeface="Verdana" pitchFamily="34" charset="0"/>
            </a:rPr>
            <a:t>OWNER</a:t>
          </a:r>
        </a:p>
      </xdr:txBody>
    </xdr:sp>
    <xdr:clientData/>
  </xdr:twoCellAnchor>
  <xdr:twoCellAnchor>
    <xdr:from>
      <xdr:col>5</xdr:col>
      <xdr:colOff>2205777</xdr:colOff>
      <xdr:row>17</xdr:row>
      <xdr:rowOff>93220</xdr:rowOff>
    </xdr:from>
    <xdr:to>
      <xdr:col>12</xdr:col>
      <xdr:colOff>228681</xdr:colOff>
      <xdr:row>19</xdr:row>
      <xdr:rowOff>99625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107239" y="4679874"/>
          <a:ext cx="3840480" cy="372751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solidFill>
                <a:sysClr val="windowText" lastClr="000000"/>
              </a:solidFill>
              <a:latin typeface="+mj-lt"/>
            </a:rPr>
            <a:t>ARCHITECT</a:t>
          </a:r>
        </a:p>
      </xdr:txBody>
    </xdr:sp>
    <xdr:clientData/>
  </xdr:twoCellAnchor>
  <xdr:twoCellAnchor>
    <xdr:from>
      <xdr:col>2</xdr:col>
      <xdr:colOff>641537</xdr:colOff>
      <xdr:row>9</xdr:row>
      <xdr:rowOff>164546</xdr:rowOff>
    </xdr:from>
    <xdr:to>
      <xdr:col>12</xdr:col>
      <xdr:colOff>219075</xdr:colOff>
      <xdr:row>13</xdr:row>
      <xdr:rowOff>154360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79687" y="3307796"/>
          <a:ext cx="7464238" cy="713714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4711 THORTAN HEIGHTS DR. (LOT 17) HOUSTON, TEXAS</a:t>
          </a:r>
        </a:p>
      </xdr:txBody>
    </xdr:sp>
    <xdr:clientData/>
  </xdr:twoCellAnchor>
  <xdr:twoCellAnchor>
    <xdr:from>
      <xdr:col>2</xdr:col>
      <xdr:colOff>641537</xdr:colOff>
      <xdr:row>1</xdr:row>
      <xdr:rowOff>171679</xdr:rowOff>
    </xdr:from>
    <xdr:to>
      <xdr:col>12</xdr:col>
      <xdr:colOff>209550</xdr:colOff>
      <xdr:row>9</xdr:row>
      <xdr:rowOff>40266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079687" y="1809979"/>
          <a:ext cx="7454713" cy="1373537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2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THORTAN PLAN 1948A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102"/>
  <sheetViews>
    <sheetView showGridLines="0" tabSelected="1" view="pageBreakPreview" topLeftCell="A52" zoomScaleNormal="100" zoomScaleSheetLayoutView="100" workbookViewId="0">
      <selection activeCell="G80" sqref="G80"/>
    </sheetView>
  </sheetViews>
  <sheetFormatPr defaultColWidth="9.109375" defaultRowHeight="13.8" x14ac:dyDescent="0.3"/>
  <cols>
    <col min="1" max="1" width="2.88671875" style="5" customWidth="1"/>
    <col min="2" max="2" width="4.44140625" style="30" bestFit="1" customWidth="1"/>
    <col min="3" max="3" width="10.88671875" style="30" customWidth="1"/>
    <col min="4" max="4" width="15" style="30" customWidth="1"/>
    <col min="5" max="5" width="12.6640625" style="30" customWidth="1"/>
    <col min="6" max="6" width="52.6640625" style="5" customWidth="1"/>
    <col min="7" max="7" width="11" style="22" customWidth="1"/>
    <col min="8" max="8" width="11" style="30" hidden="1" customWidth="1"/>
    <col min="9" max="9" width="11" style="30" customWidth="1"/>
    <col min="10" max="10" width="10.5546875" style="30" customWidth="1"/>
    <col min="11" max="11" width="9.88671875" style="30" customWidth="1"/>
    <col min="12" max="12" width="10.88671875" style="30" customWidth="1"/>
    <col min="13" max="13" width="12.44140625" style="38" customWidth="1"/>
    <col min="14" max="14" width="13.88671875" style="5" customWidth="1"/>
    <col min="15" max="15" width="14.33203125" style="5" customWidth="1"/>
    <col min="16" max="16" width="14.88671875" style="5" customWidth="1"/>
    <col min="17" max="17" width="12.44140625" style="5" bestFit="1" customWidth="1"/>
    <col min="18" max="16384" width="9.109375" style="5"/>
  </cols>
  <sheetData>
    <row r="1" spans="2:12" ht="14.25" customHeight="1" x14ac:dyDescent="0.3">
      <c r="B1" s="6"/>
      <c r="C1" s="6"/>
      <c r="D1" s="6"/>
      <c r="E1" s="7"/>
      <c r="F1" s="6"/>
      <c r="G1" s="23"/>
      <c r="H1" s="6"/>
      <c r="I1" s="6"/>
      <c r="J1" s="6"/>
      <c r="K1" s="6"/>
      <c r="L1" s="6"/>
    </row>
    <row r="3" spans="2:12" x14ac:dyDescent="0.3">
      <c r="B3" s="7"/>
      <c r="C3" s="7"/>
      <c r="D3" s="7"/>
      <c r="E3" s="7"/>
      <c r="F3" s="8"/>
      <c r="G3" s="23"/>
      <c r="H3" s="7"/>
      <c r="I3" s="7"/>
      <c r="J3" s="7"/>
      <c r="K3" s="7"/>
      <c r="L3" s="7"/>
    </row>
    <row r="4" spans="2:12" x14ac:dyDescent="0.3">
      <c r="B4" s="7"/>
      <c r="C4" s="7"/>
      <c r="D4" s="7"/>
      <c r="E4" s="7"/>
      <c r="F4" s="8"/>
      <c r="G4" s="23"/>
      <c r="H4" s="7"/>
      <c r="I4" s="7"/>
      <c r="J4" s="7"/>
      <c r="K4" s="7"/>
      <c r="L4" s="7"/>
    </row>
    <row r="5" spans="2:12" x14ac:dyDescent="0.3">
      <c r="B5" s="7"/>
      <c r="C5" s="7"/>
      <c r="D5" s="7"/>
      <c r="E5" s="7"/>
      <c r="F5" s="8"/>
      <c r="G5" s="23"/>
      <c r="H5" s="7"/>
      <c r="I5" s="7"/>
      <c r="J5" s="7"/>
      <c r="K5" s="7"/>
      <c r="L5" s="7"/>
    </row>
    <row r="8" spans="2:12" ht="14.25" customHeight="1" x14ac:dyDescent="0.3">
      <c r="F8" s="8"/>
    </row>
    <row r="9" spans="2:12" ht="14.25" customHeight="1" x14ac:dyDescent="0.3"/>
    <row r="10" spans="2:12" ht="14.25" customHeight="1" x14ac:dyDescent="0.3"/>
    <row r="11" spans="2:12" ht="14.25" customHeight="1" x14ac:dyDescent="0.3"/>
    <row r="12" spans="2:12" ht="14.25" customHeight="1" x14ac:dyDescent="0.3">
      <c r="F12" s="9"/>
    </row>
    <row r="13" spans="2:12" ht="14.25" customHeight="1" x14ac:dyDescent="0.3">
      <c r="F13" s="9"/>
    </row>
    <row r="14" spans="2:12" ht="14.25" customHeight="1" x14ac:dyDescent="0.3">
      <c r="F14" s="9"/>
    </row>
    <row r="15" spans="2:12" ht="14.25" customHeight="1" x14ac:dyDescent="0.3">
      <c r="F15" s="9"/>
    </row>
    <row r="16" spans="2:12" ht="15" customHeight="1" x14ac:dyDescent="0.3">
      <c r="F16" s="9"/>
    </row>
    <row r="47" spans="4:6" x14ac:dyDescent="0.3">
      <c r="D47" s="10" t="s">
        <v>15</v>
      </c>
      <c r="E47" s="111">
        <v>-60</v>
      </c>
      <c r="F47" s="111"/>
    </row>
    <row r="48" spans="4:6" x14ac:dyDescent="0.3">
      <c r="D48" s="11"/>
    </row>
    <row r="49" spans="2:16" x14ac:dyDescent="0.3">
      <c r="D49" s="12" t="s">
        <v>13</v>
      </c>
      <c r="E49" s="111" t="s">
        <v>12</v>
      </c>
      <c r="F49" s="111"/>
    </row>
    <row r="54" spans="2:16" ht="14.4" thickBot="1" x14ac:dyDescent="0.35"/>
    <row r="55" spans="2:16" ht="13.95" customHeight="1" x14ac:dyDescent="0.3">
      <c r="B55" s="125" t="s">
        <v>0</v>
      </c>
      <c r="C55" s="127" t="s">
        <v>11</v>
      </c>
      <c r="D55" s="112" t="s">
        <v>3</v>
      </c>
      <c r="E55" s="112" t="s">
        <v>1</v>
      </c>
      <c r="F55" s="114" t="s">
        <v>10</v>
      </c>
      <c r="G55" s="123" t="s">
        <v>2</v>
      </c>
      <c r="H55" s="112" t="s">
        <v>8</v>
      </c>
      <c r="I55" s="112" t="s">
        <v>14</v>
      </c>
      <c r="J55" s="112" t="s">
        <v>24</v>
      </c>
      <c r="K55" s="112"/>
      <c r="L55" s="112"/>
      <c r="M55" s="129" t="s">
        <v>28</v>
      </c>
      <c r="N55" s="129" t="s">
        <v>31</v>
      </c>
      <c r="O55" s="119" t="s">
        <v>32</v>
      </c>
      <c r="P55" s="121" t="s">
        <v>25</v>
      </c>
    </row>
    <row r="56" spans="2:16" ht="28.2" thickBot="1" x14ac:dyDescent="0.35">
      <c r="B56" s="126"/>
      <c r="C56" s="128"/>
      <c r="D56" s="113"/>
      <c r="E56" s="113"/>
      <c r="F56" s="115"/>
      <c r="G56" s="124"/>
      <c r="H56" s="113"/>
      <c r="I56" s="113"/>
      <c r="J56" s="74" t="s">
        <v>26</v>
      </c>
      <c r="K56" s="74" t="s">
        <v>30</v>
      </c>
      <c r="L56" s="75" t="s">
        <v>29</v>
      </c>
      <c r="M56" s="130"/>
      <c r="N56" s="130"/>
      <c r="O56" s="120"/>
      <c r="P56" s="122"/>
    </row>
    <row r="57" spans="2:16" x14ac:dyDescent="0.3">
      <c r="B57" s="102"/>
      <c r="C57" s="103"/>
      <c r="D57" s="104"/>
      <c r="E57" s="48">
        <v>10000</v>
      </c>
      <c r="F57" s="2" t="s">
        <v>6</v>
      </c>
      <c r="G57" s="105"/>
      <c r="H57" s="103"/>
      <c r="I57" s="103"/>
      <c r="J57" s="103"/>
      <c r="K57" s="103"/>
      <c r="L57" s="103"/>
      <c r="M57" s="106"/>
      <c r="N57" s="106"/>
      <c r="O57" s="106"/>
      <c r="P57" s="107"/>
    </row>
    <row r="58" spans="2:16" x14ac:dyDescent="0.3">
      <c r="B58" s="35" t="str">
        <f>IF(TRIM(G58)&lt;&gt;"",COUNTA($G$58:G58)&amp;"","")</f>
        <v>1</v>
      </c>
      <c r="C58" s="100"/>
      <c r="D58" s="100"/>
      <c r="E58" s="40"/>
      <c r="F58" s="13" t="s">
        <v>9</v>
      </c>
      <c r="G58" s="25">
        <v>1</v>
      </c>
      <c r="H58" s="36"/>
      <c r="I58" s="100" t="s">
        <v>4</v>
      </c>
      <c r="J58" s="41"/>
      <c r="K58" s="41"/>
      <c r="L58" s="42"/>
      <c r="M58" s="49"/>
      <c r="N58" s="41"/>
      <c r="O58" s="42"/>
      <c r="P58" s="43"/>
    </row>
    <row r="59" spans="2:16" x14ac:dyDescent="0.3">
      <c r="B59" s="35" t="str">
        <f>IF(TRIM(G59)&lt;&gt;"",COUNTA($G$58:G59)&amp;"","")</f>
        <v>2</v>
      </c>
      <c r="C59" s="100"/>
      <c r="D59" s="100"/>
      <c r="E59" s="40"/>
      <c r="F59" s="13" t="s">
        <v>19</v>
      </c>
      <c r="G59" s="25">
        <v>1</v>
      </c>
      <c r="H59" s="44"/>
      <c r="I59" s="100" t="s">
        <v>4</v>
      </c>
      <c r="J59" s="41"/>
      <c r="K59" s="41"/>
      <c r="L59" s="42"/>
      <c r="M59" s="49"/>
      <c r="N59" s="41"/>
      <c r="O59" s="42"/>
      <c r="P59" s="43"/>
    </row>
    <row r="60" spans="2:16" s="20" customFormat="1" x14ac:dyDescent="0.3">
      <c r="B60" s="35" t="str">
        <f>IF(TRIM(G60)&lt;&gt;"",COUNTA($G$58:G60)&amp;"","")</f>
        <v>3</v>
      </c>
      <c r="C60" s="100"/>
      <c r="D60" s="100"/>
      <c r="E60" s="40"/>
      <c r="F60" s="13" t="s">
        <v>5</v>
      </c>
      <c r="G60" s="25">
        <v>1</v>
      </c>
      <c r="H60" s="45"/>
      <c r="I60" s="100" t="s">
        <v>4</v>
      </c>
      <c r="J60" s="41"/>
      <c r="K60" s="41"/>
      <c r="L60" s="42"/>
      <c r="M60" s="49"/>
      <c r="N60" s="41"/>
      <c r="O60" s="42"/>
      <c r="P60" s="43"/>
    </row>
    <row r="61" spans="2:16" x14ac:dyDescent="0.3">
      <c r="B61" s="35" t="str">
        <f>IF(TRIM(G61)&lt;&gt;"",COUNTA($G$58:G61)&amp;"","")</f>
        <v>4</v>
      </c>
      <c r="C61" s="100"/>
      <c r="D61" s="100"/>
      <c r="E61" s="40"/>
      <c r="F61" s="13" t="s">
        <v>20</v>
      </c>
      <c r="G61" s="25">
        <v>1</v>
      </c>
      <c r="H61" s="45"/>
      <c r="I61" s="100" t="s">
        <v>4</v>
      </c>
      <c r="J61" s="41"/>
      <c r="K61" s="41"/>
      <c r="L61" s="42"/>
      <c r="M61" s="49"/>
      <c r="N61" s="41"/>
      <c r="O61" s="42"/>
      <c r="P61" s="43"/>
    </row>
    <row r="62" spans="2:16" x14ac:dyDescent="0.3">
      <c r="B62" s="35" t="str">
        <f>IF(TRIM(G62)&lt;&gt;"",COUNTA($G$58:G62)&amp;"","")</f>
        <v>5</v>
      </c>
      <c r="C62" s="100"/>
      <c r="D62" s="100"/>
      <c r="E62" s="40"/>
      <c r="F62" s="13" t="s">
        <v>21</v>
      </c>
      <c r="G62" s="25">
        <v>1</v>
      </c>
      <c r="H62" s="45"/>
      <c r="I62" s="100" t="s">
        <v>4</v>
      </c>
      <c r="J62" s="41"/>
      <c r="K62" s="41"/>
      <c r="L62" s="42"/>
      <c r="M62" s="49"/>
      <c r="N62" s="41"/>
      <c r="O62" s="42"/>
      <c r="P62" s="43"/>
    </row>
    <row r="63" spans="2:16" x14ac:dyDescent="0.3">
      <c r="B63" s="35" t="str">
        <f>IF(TRIM(G63)&lt;&gt;"",COUNTA($G$58:G63)&amp;"","")</f>
        <v>6</v>
      </c>
      <c r="C63" s="100"/>
      <c r="D63" s="100"/>
      <c r="E63" s="40"/>
      <c r="F63" s="13" t="s">
        <v>22</v>
      </c>
      <c r="G63" s="25">
        <v>1</v>
      </c>
      <c r="H63" s="45"/>
      <c r="I63" s="100" t="s">
        <v>4</v>
      </c>
      <c r="J63" s="41"/>
      <c r="K63" s="41"/>
      <c r="L63" s="42"/>
      <c r="M63" s="49"/>
      <c r="N63" s="41"/>
      <c r="O63" s="42"/>
      <c r="P63" s="43"/>
    </row>
    <row r="64" spans="2:16" x14ac:dyDescent="0.3">
      <c r="B64" s="35" t="str">
        <f>IF(TRIM(G64)&lt;&gt;"",COUNTA($G$58:G64)&amp;"","")</f>
        <v>7</v>
      </c>
      <c r="C64" s="100"/>
      <c r="D64" s="100"/>
      <c r="E64" s="40"/>
      <c r="F64" s="13" t="s">
        <v>23</v>
      </c>
      <c r="G64" s="25">
        <v>1</v>
      </c>
      <c r="H64" s="45"/>
      <c r="I64" s="100" t="s">
        <v>4</v>
      </c>
      <c r="J64" s="41"/>
      <c r="K64" s="41"/>
      <c r="L64" s="42"/>
      <c r="M64" s="49"/>
      <c r="N64" s="41"/>
      <c r="O64" s="42"/>
      <c r="P64" s="43"/>
    </row>
    <row r="65" spans="2:16" x14ac:dyDescent="0.3">
      <c r="B65" s="35" t="str">
        <f>IF(TRIM(G65)&lt;&gt;"",COUNTA($G$58:G65)&amp;"","")</f>
        <v>8</v>
      </c>
      <c r="C65" s="100"/>
      <c r="D65" s="100"/>
      <c r="E65" s="40"/>
      <c r="F65" s="13" t="s">
        <v>16</v>
      </c>
      <c r="G65" s="25">
        <v>1</v>
      </c>
      <c r="H65" s="45"/>
      <c r="I65" s="100" t="s">
        <v>4</v>
      </c>
      <c r="J65" s="41"/>
      <c r="K65" s="41"/>
      <c r="L65" s="42"/>
      <c r="M65" s="49"/>
      <c r="N65" s="41"/>
      <c r="O65" s="42"/>
      <c r="P65" s="43"/>
    </row>
    <row r="66" spans="2:16" ht="14.4" thickBot="1" x14ac:dyDescent="0.35">
      <c r="B66" s="35" t="str">
        <f>IF(TRIM(G66)&lt;&gt;"",COUNTA($G$58:G66)&amp;"","")</f>
        <v/>
      </c>
      <c r="C66" s="101"/>
      <c r="D66" s="101"/>
      <c r="E66" s="2"/>
      <c r="F66" s="14" t="s">
        <v>7</v>
      </c>
      <c r="G66" s="26"/>
      <c r="H66" s="15"/>
      <c r="I66" s="15"/>
      <c r="J66" s="16"/>
      <c r="K66" s="16"/>
      <c r="L66" s="16"/>
      <c r="M66" s="50"/>
      <c r="N66" s="16"/>
      <c r="O66" s="16"/>
      <c r="P66" s="39"/>
    </row>
    <row r="67" spans="2:16" x14ac:dyDescent="0.3">
      <c r="B67" s="35" t="str">
        <f>IF(TRIM(G67)&lt;&gt;"",COUNTA($G$58:G67)&amp;"","")</f>
        <v/>
      </c>
      <c r="C67" s="101"/>
      <c r="D67" s="101"/>
      <c r="E67" s="2"/>
      <c r="F67" s="2"/>
      <c r="G67" s="27"/>
      <c r="H67" s="17"/>
      <c r="I67" s="17"/>
      <c r="J67" s="18"/>
      <c r="K67" s="18"/>
      <c r="L67" s="18"/>
      <c r="M67" s="51"/>
      <c r="N67" s="18"/>
      <c r="O67" s="18"/>
      <c r="P67" s="46"/>
    </row>
    <row r="68" spans="2:16" x14ac:dyDescent="0.3">
      <c r="B68" s="54" t="str">
        <f>IF(TRIM(G68)&lt;&gt;"",COUNTA($G$58:G68)&amp;"","")</f>
        <v/>
      </c>
      <c r="C68" s="99"/>
      <c r="D68" s="99"/>
      <c r="E68" s="70"/>
      <c r="F68" s="2"/>
      <c r="G68" s="28"/>
      <c r="H68" s="2"/>
      <c r="I68" s="2"/>
      <c r="J68" s="85"/>
      <c r="K68" s="85"/>
      <c r="L68" s="85"/>
      <c r="M68" s="52"/>
      <c r="N68" s="85"/>
      <c r="O68" s="85"/>
      <c r="P68" s="47"/>
    </row>
    <row r="69" spans="2:16" s="32" customFormat="1" x14ac:dyDescent="0.3">
      <c r="B69" s="93" t="str">
        <f>IF(TRIM(G69)&lt;&gt;"",COUNTA($G$58:G69)&amp;"","")</f>
        <v/>
      </c>
      <c r="C69" s="94"/>
      <c r="D69" s="94"/>
      <c r="E69" s="69">
        <v>90000</v>
      </c>
      <c r="F69" s="2" t="s">
        <v>35</v>
      </c>
      <c r="G69" s="96"/>
      <c r="H69" s="94"/>
      <c r="I69" s="94"/>
      <c r="J69" s="94"/>
      <c r="K69" s="94"/>
      <c r="L69" s="94"/>
      <c r="M69" s="97"/>
      <c r="N69" s="94"/>
      <c r="O69" s="94"/>
      <c r="P69" s="98"/>
    </row>
    <row r="70" spans="2:16" s="32" customFormat="1" x14ac:dyDescent="0.3">
      <c r="B70" s="93" t="str">
        <f>IF(TRIM(G70)&lt;&gt;"",COUNTA($G$58:G70)&amp;"","")</f>
        <v/>
      </c>
      <c r="C70" s="94"/>
      <c r="D70" s="95"/>
      <c r="E70" s="69">
        <v>96000</v>
      </c>
      <c r="F70" s="19" t="s">
        <v>37</v>
      </c>
      <c r="G70" s="96"/>
      <c r="H70" s="94"/>
      <c r="I70" s="94"/>
      <c r="J70" s="94"/>
      <c r="K70" s="94"/>
      <c r="L70" s="94"/>
      <c r="M70" s="97"/>
      <c r="N70" s="94"/>
      <c r="O70" s="94"/>
      <c r="P70" s="98"/>
    </row>
    <row r="71" spans="2:16" s="32" customFormat="1" ht="14.25" customHeight="1" x14ac:dyDescent="0.3">
      <c r="B71" s="33" t="str">
        <f>IF(TRIM(G71)&lt;&gt;"",COUNTA($G$58:G71)&amp;"","")</f>
        <v>9</v>
      </c>
      <c r="C71" s="131" t="s">
        <v>62</v>
      </c>
      <c r="D71" s="131"/>
      <c r="E71" s="131"/>
      <c r="F71" s="88" t="s">
        <v>39</v>
      </c>
      <c r="G71" s="101">
        <v>103</v>
      </c>
      <c r="H71" s="101">
        <v>102.23</v>
      </c>
      <c r="I71" s="101" t="s">
        <v>33</v>
      </c>
      <c r="J71" s="92"/>
      <c r="K71" s="108"/>
      <c r="L71" s="91"/>
      <c r="M71" s="91"/>
      <c r="N71" s="90"/>
      <c r="O71" s="109"/>
      <c r="P71" s="89"/>
    </row>
    <row r="72" spans="2:16" s="32" customFormat="1" ht="14.25" customHeight="1" x14ac:dyDescent="0.3">
      <c r="B72" s="33" t="str">
        <f>IF(TRIM(G72)&lt;&gt;"",COUNTA($G$58:G72)&amp;"","")</f>
        <v>10</v>
      </c>
      <c r="C72" s="131"/>
      <c r="D72" s="131"/>
      <c r="E72" s="131"/>
      <c r="F72" s="88" t="s">
        <v>42</v>
      </c>
      <c r="G72" s="101">
        <v>132</v>
      </c>
      <c r="H72" s="101">
        <v>131.05000000000001</v>
      </c>
      <c r="I72" s="101" t="s">
        <v>33</v>
      </c>
      <c r="J72" s="92"/>
      <c r="K72" s="108"/>
      <c r="L72" s="91"/>
      <c r="M72" s="91"/>
      <c r="N72" s="90"/>
      <c r="O72" s="109"/>
      <c r="P72" s="89"/>
    </row>
    <row r="73" spans="2:16" s="32" customFormat="1" ht="14.25" customHeight="1" x14ac:dyDescent="0.3">
      <c r="B73" s="33" t="str">
        <f>IF(TRIM(G73)&lt;&gt;"",COUNTA($G$58:G73)&amp;"","")</f>
        <v>11</v>
      </c>
      <c r="C73" s="131"/>
      <c r="D73" s="131"/>
      <c r="E73" s="131"/>
      <c r="F73" s="88" t="s">
        <v>53</v>
      </c>
      <c r="G73" s="101">
        <v>152</v>
      </c>
      <c r="H73" s="101">
        <v>152.03</v>
      </c>
      <c r="I73" s="101" t="s">
        <v>33</v>
      </c>
      <c r="J73" s="92"/>
      <c r="K73" s="108"/>
      <c r="L73" s="91"/>
      <c r="M73" s="91"/>
      <c r="N73" s="90"/>
      <c r="O73" s="109"/>
      <c r="P73" s="89"/>
    </row>
    <row r="74" spans="2:16" s="32" customFormat="1" ht="14.25" customHeight="1" x14ac:dyDescent="0.3">
      <c r="B74" s="33" t="str">
        <f>IF(TRIM(G74)&lt;&gt;"",COUNTA($G$58:G74)&amp;"","")</f>
        <v>12</v>
      </c>
      <c r="C74" s="131"/>
      <c r="D74" s="131"/>
      <c r="E74" s="131"/>
      <c r="F74" s="88" t="s">
        <v>43</v>
      </c>
      <c r="G74" s="101">
        <v>121</v>
      </c>
      <c r="H74" s="101">
        <v>120.31</v>
      </c>
      <c r="I74" s="101" t="s">
        <v>33</v>
      </c>
      <c r="J74" s="92"/>
      <c r="K74" s="108"/>
      <c r="L74" s="91"/>
      <c r="M74" s="91"/>
      <c r="N74" s="90"/>
      <c r="O74" s="109"/>
      <c r="P74" s="89"/>
    </row>
    <row r="75" spans="2:16" s="32" customFormat="1" ht="14.25" customHeight="1" x14ac:dyDescent="0.3">
      <c r="B75" s="33" t="str">
        <f>IF(TRIM(G75)&lt;&gt;"",COUNTA($G$58:G75)&amp;"","")</f>
        <v>13</v>
      </c>
      <c r="C75" s="131"/>
      <c r="D75" s="131"/>
      <c r="E75" s="131"/>
      <c r="F75" s="88" t="s">
        <v>41</v>
      </c>
      <c r="G75" s="101">
        <v>591</v>
      </c>
      <c r="H75" s="101">
        <v>590.54999999999995</v>
      </c>
      <c r="I75" s="101" t="s">
        <v>33</v>
      </c>
      <c r="J75" s="92"/>
      <c r="K75" s="108"/>
      <c r="L75" s="91"/>
      <c r="M75" s="91"/>
      <c r="N75" s="90"/>
      <c r="O75" s="109"/>
      <c r="P75" s="89"/>
    </row>
    <row r="76" spans="2:16" s="32" customFormat="1" ht="14.25" customHeight="1" x14ac:dyDescent="0.3">
      <c r="B76" s="33" t="str">
        <f>IF(TRIM(G76)&lt;&gt;"",COUNTA($G$58:G76)&amp;"","")</f>
        <v>14</v>
      </c>
      <c r="C76" s="131"/>
      <c r="D76" s="131"/>
      <c r="E76" s="131"/>
      <c r="F76" s="88" t="s">
        <v>38</v>
      </c>
      <c r="G76" s="101">
        <v>359</v>
      </c>
      <c r="H76" s="101">
        <v>358.94</v>
      </c>
      <c r="I76" s="101" t="s">
        <v>33</v>
      </c>
      <c r="J76" s="92"/>
      <c r="K76" s="108"/>
      <c r="L76" s="91"/>
      <c r="M76" s="91"/>
      <c r="N76" s="90"/>
      <c r="O76" s="109"/>
      <c r="P76" s="89"/>
    </row>
    <row r="77" spans="2:16" s="32" customFormat="1" ht="14.25" customHeight="1" x14ac:dyDescent="0.3">
      <c r="B77" s="33" t="str">
        <f>IF(TRIM(G77)&lt;&gt;"",COUNTA($G$58:G77)&amp;"","")</f>
        <v>15</v>
      </c>
      <c r="C77" s="131"/>
      <c r="D77" s="131"/>
      <c r="E77" s="131"/>
      <c r="F77" s="88" t="s">
        <v>40</v>
      </c>
      <c r="G77" s="101">
        <v>260</v>
      </c>
      <c r="H77" s="101">
        <v>259.13</v>
      </c>
      <c r="I77" s="101" t="s">
        <v>33</v>
      </c>
      <c r="J77" s="92"/>
      <c r="K77" s="108"/>
      <c r="L77" s="91"/>
      <c r="M77" s="91"/>
      <c r="N77" s="90"/>
      <c r="O77" s="109"/>
      <c r="P77" s="89"/>
    </row>
    <row r="78" spans="2:16" s="32" customFormat="1" ht="14.25" customHeight="1" x14ac:dyDescent="0.3">
      <c r="B78" s="33" t="str">
        <f>IF(TRIM(G78)&lt;&gt;"",COUNTA($G$58:G78)&amp;"","")</f>
        <v>16</v>
      </c>
      <c r="C78" s="131"/>
      <c r="D78" s="131"/>
      <c r="E78" s="131"/>
      <c r="F78" s="88" t="s">
        <v>44</v>
      </c>
      <c r="G78" s="101">
        <v>57</v>
      </c>
      <c r="H78" s="101">
        <v>56.85</v>
      </c>
      <c r="I78" s="101" t="s">
        <v>33</v>
      </c>
      <c r="J78" s="92"/>
      <c r="K78" s="108"/>
      <c r="L78" s="91"/>
      <c r="M78" s="91"/>
      <c r="N78" s="90"/>
      <c r="O78" s="109"/>
      <c r="P78" s="89"/>
    </row>
    <row r="79" spans="2:16" s="32" customFormat="1" ht="14.25" customHeight="1" x14ac:dyDescent="0.3">
      <c r="B79" s="33" t="str">
        <f>IF(TRIM(G79)&lt;&gt;"",COUNTA($G$58:G79)&amp;"","")</f>
        <v>17</v>
      </c>
      <c r="C79" s="131"/>
      <c r="D79" s="131"/>
      <c r="E79" s="131"/>
      <c r="F79" s="88" t="s">
        <v>55</v>
      </c>
      <c r="G79" s="101">
        <v>205</v>
      </c>
      <c r="H79" s="101">
        <v>204.04</v>
      </c>
      <c r="I79" s="101" t="s">
        <v>33</v>
      </c>
      <c r="J79" s="92"/>
      <c r="K79" s="108"/>
      <c r="L79" s="91"/>
      <c r="M79" s="91"/>
      <c r="N79" s="90"/>
      <c r="O79" s="109"/>
      <c r="P79" s="89"/>
    </row>
    <row r="80" spans="2:16" s="32" customFormat="1" ht="14.25" customHeight="1" x14ac:dyDescent="0.3">
      <c r="B80" s="33" t="str">
        <f>IF(TRIM(G80)&lt;&gt;"",COUNTA($G$58:G80)&amp;"","")</f>
        <v>18</v>
      </c>
      <c r="C80" s="131"/>
      <c r="D80" s="131"/>
      <c r="E80" s="131"/>
      <c r="F80" s="88" t="s">
        <v>45</v>
      </c>
      <c r="G80" s="101">
        <v>23</v>
      </c>
      <c r="H80" s="101">
        <v>22.22</v>
      </c>
      <c r="I80" s="101" t="s">
        <v>33</v>
      </c>
      <c r="J80" s="92"/>
      <c r="K80" s="108"/>
      <c r="L80" s="91"/>
      <c r="M80" s="91"/>
      <c r="N80" s="90"/>
      <c r="O80" s="109"/>
      <c r="P80" s="89"/>
    </row>
    <row r="81" spans="2:16" s="32" customFormat="1" ht="14.25" customHeight="1" x14ac:dyDescent="0.3">
      <c r="B81" s="33" t="str">
        <f>IF(TRIM(G81)&lt;&gt;"",COUNTA($G$58:G81)&amp;"","")</f>
        <v>19</v>
      </c>
      <c r="C81" s="131"/>
      <c r="D81" s="131"/>
      <c r="E81" s="131"/>
      <c r="F81" s="88" t="s">
        <v>54</v>
      </c>
      <c r="G81" s="101">
        <v>42</v>
      </c>
      <c r="H81" s="101">
        <v>41.56</v>
      </c>
      <c r="I81" s="101" t="s">
        <v>33</v>
      </c>
      <c r="J81" s="92"/>
      <c r="K81" s="108"/>
      <c r="L81" s="91"/>
      <c r="M81" s="91"/>
      <c r="N81" s="90"/>
      <c r="O81" s="109"/>
      <c r="P81" s="89"/>
    </row>
    <row r="82" spans="2:16" s="32" customFormat="1" ht="14.25" customHeight="1" x14ac:dyDescent="0.3">
      <c r="B82" s="33" t="str">
        <f>IF(TRIM(G82)&lt;&gt;"",COUNTA($G$58:G82)&amp;"","")</f>
        <v>20</v>
      </c>
      <c r="C82" s="131"/>
      <c r="D82" s="131"/>
      <c r="E82" s="131"/>
      <c r="F82" s="88" t="s">
        <v>46</v>
      </c>
      <c r="G82" s="101">
        <v>25</v>
      </c>
      <c r="H82" s="101">
        <v>25.09</v>
      </c>
      <c r="I82" s="101" t="s">
        <v>33</v>
      </c>
      <c r="J82" s="92"/>
      <c r="K82" s="108"/>
      <c r="L82" s="91"/>
      <c r="M82" s="91"/>
      <c r="N82" s="90"/>
      <c r="O82" s="109"/>
      <c r="P82" s="89"/>
    </row>
    <row r="83" spans="2:16" s="32" customFormat="1" ht="14.25" customHeight="1" x14ac:dyDescent="0.3">
      <c r="B83" s="33" t="str">
        <f>IF(TRIM(G83)&lt;&gt;"",COUNTA($G$58:G83)&amp;"","")</f>
        <v>21</v>
      </c>
      <c r="C83" s="131"/>
      <c r="D83" s="131"/>
      <c r="E83" s="131"/>
      <c r="F83" s="88" t="s">
        <v>56</v>
      </c>
      <c r="G83" s="101">
        <v>135</v>
      </c>
      <c r="H83" s="101">
        <f>(19.95*6.75)</f>
        <v>134.66249999999999</v>
      </c>
      <c r="I83" s="101" t="s">
        <v>33</v>
      </c>
      <c r="J83" s="92"/>
      <c r="K83" s="108"/>
      <c r="L83" s="91"/>
      <c r="M83" s="91"/>
      <c r="N83" s="90"/>
      <c r="O83" s="109"/>
      <c r="P83" s="89"/>
    </row>
    <row r="84" spans="2:16" s="32" customFormat="1" ht="14.25" customHeight="1" x14ac:dyDescent="0.3">
      <c r="B84" s="33" t="str">
        <f>IF(TRIM(G84)&lt;&gt;"",COUNTA($G$58:G84)&amp;"","")</f>
        <v>22</v>
      </c>
      <c r="C84" s="131"/>
      <c r="D84" s="131"/>
      <c r="E84" s="131"/>
      <c r="F84" s="88" t="s">
        <v>50</v>
      </c>
      <c r="G84" s="101">
        <v>118</v>
      </c>
      <c r="H84" s="101">
        <f>(14.64*8)</f>
        <v>117.12</v>
      </c>
      <c r="I84" s="101" t="s">
        <v>33</v>
      </c>
      <c r="J84" s="92"/>
      <c r="K84" s="108"/>
      <c r="L84" s="91"/>
      <c r="M84" s="91"/>
      <c r="N84" s="90"/>
      <c r="O84" s="109"/>
      <c r="P84" s="89"/>
    </row>
    <row r="85" spans="2:16" s="32" customFormat="1" ht="14.25" customHeight="1" x14ac:dyDescent="0.3">
      <c r="B85" s="33" t="str">
        <f>IF(TRIM(G85)&lt;&gt;"",COUNTA($G$58:G85)&amp;"","")</f>
        <v>23</v>
      </c>
      <c r="C85" s="131"/>
      <c r="D85" s="131"/>
      <c r="E85" s="131"/>
      <c r="F85" s="88" t="s">
        <v>57</v>
      </c>
      <c r="G85" s="101">
        <v>70</v>
      </c>
      <c r="H85" s="101">
        <v>69.31</v>
      </c>
      <c r="I85" s="101" t="s">
        <v>34</v>
      </c>
      <c r="J85" s="92"/>
      <c r="K85" s="108"/>
      <c r="L85" s="91"/>
      <c r="M85" s="91"/>
      <c r="N85" s="90"/>
      <c r="O85" s="109"/>
      <c r="P85" s="89"/>
    </row>
    <row r="86" spans="2:16" s="32" customFormat="1" ht="14.25" customHeight="1" x14ac:dyDescent="0.3">
      <c r="B86" s="33" t="str">
        <f>IF(TRIM(G86)&lt;&gt;"",COUNTA($G$58:G86)&amp;"","")</f>
        <v>24</v>
      </c>
      <c r="C86" s="131"/>
      <c r="D86" s="131"/>
      <c r="E86" s="131"/>
      <c r="F86" s="88" t="s">
        <v>59</v>
      </c>
      <c r="G86" s="101">
        <v>32</v>
      </c>
      <c r="H86" s="101">
        <v>31.14</v>
      </c>
      <c r="I86" s="101" t="s">
        <v>34</v>
      </c>
      <c r="J86" s="92"/>
      <c r="K86" s="108"/>
      <c r="L86" s="91"/>
      <c r="M86" s="91"/>
      <c r="N86" s="90"/>
      <c r="O86" s="109"/>
      <c r="P86" s="89"/>
    </row>
    <row r="87" spans="2:16" s="32" customFormat="1" ht="14.25" customHeight="1" x14ac:dyDescent="0.3">
      <c r="B87" s="33" t="str">
        <f>IF(TRIM(G87)&lt;&gt;"",COUNTA($G$58:G87)&amp;"","")</f>
        <v>25</v>
      </c>
      <c r="C87" s="131"/>
      <c r="D87" s="131"/>
      <c r="E87" s="131"/>
      <c r="F87" s="88" t="s">
        <v>58</v>
      </c>
      <c r="G87" s="101">
        <v>70</v>
      </c>
      <c r="H87" s="101">
        <v>69.930000000000007</v>
      </c>
      <c r="I87" s="101" t="s">
        <v>34</v>
      </c>
      <c r="J87" s="92"/>
      <c r="K87" s="108"/>
      <c r="L87" s="91"/>
      <c r="M87" s="91"/>
      <c r="N87" s="90"/>
      <c r="O87" s="109"/>
      <c r="P87" s="89"/>
    </row>
    <row r="88" spans="2:16" s="32" customFormat="1" ht="14.25" customHeight="1" x14ac:dyDescent="0.3">
      <c r="B88" s="33" t="str">
        <f>IF(TRIM(G88)&lt;&gt;"",COUNTA($G$58:G88)&amp;"","")</f>
        <v>26</v>
      </c>
      <c r="C88" s="131"/>
      <c r="D88" s="131"/>
      <c r="E88" s="131"/>
      <c r="F88" s="88" t="s">
        <v>47</v>
      </c>
      <c r="G88" s="101">
        <v>113</v>
      </c>
      <c r="H88" s="101">
        <v>112.27</v>
      </c>
      <c r="I88" s="101" t="s">
        <v>34</v>
      </c>
      <c r="J88" s="92"/>
      <c r="K88" s="108"/>
      <c r="L88" s="91"/>
      <c r="M88" s="91"/>
      <c r="N88" s="90"/>
      <c r="O88" s="109"/>
      <c r="P88" s="89"/>
    </row>
    <row r="89" spans="2:16" s="32" customFormat="1" ht="14.25" customHeight="1" x14ac:dyDescent="0.3">
      <c r="B89" s="33" t="str">
        <f>IF(TRIM(G89)&lt;&gt;"",COUNTA($G$58:G89)&amp;"","")</f>
        <v>27</v>
      </c>
      <c r="C89" s="131"/>
      <c r="D89" s="131"/>
      <c r="E89" s="131"/>
      <c r="F89" s="88" t="s">
        <v>48</v>
      </c>
      <c r="G89" s="101">
        <v>41</v>
      </c>
      <c r="H89" s="101">
        <v>40.78</v>
      </c>
      <c r="I89" s="101" t="s">
        <v>34</v>
      </c>
      <c r="J89" s="92"/>
      <c r="K89" s="108"/>
      <c r="L89" s="91"/>
      <c r="M89" s="91"/>
      <c r="N89" s="90"/>
      <c r="O89" s="109"/>
      <c r="P89" s="89"/>
    </row>
    <row r="90" spans="2:16" s="32" customFormat="1" ht="14.25" customHeight="1" x14ac:dyDescent="0.3">
      <c r="B90" s="33" t="str">
        <f>IF(TRIM(G90)&lt;&gt;"",COUNTA($G$58:G90)&amp;"","")</f>
        <v>28</v>
      </c>
      <c r="C90" s="131"/>
      <c r="D90" s="131"/>
      <c r="E90" s="131"/>
      <c r="F90" s="88" t="s">
        <v>49</v>
      </c>
      <c r="G90" s="101">
        <v>90</v>
      </c>
      <c r="H90" s="101">
        <v>89.3</v>
      </c>
      <c r="I90" s="101" t="s">
        <v>34</v>
      </c>
      <c r="J90" s="92"/>
      <c r="K90" s="108"/>
      <c r="L90" s="91"/>
      <c r="M90" s="91"/>
      <c r="N90" s="90"/>
      <c r="O90" s="109"/>
      <c r="P90" s="89"/>
    </row>
    <row r="91" spans="2:16" s="32" customFormat="1" ht="14.25" customHeight="1" x14ac:dyDescent="0.3">
      <c r="B91" s="33" t="str">
        <f>IF(TRIM(G91)&lt;&gt;"",COUNTA($G$58:G91)&amp;"","")</f>
        <v>29</v>
      </c>
      <c r="C91" s="131"/>
      <c r="D91" s="131"/>
      <c r="E91" s="131"/>
      <c r="F91" s="88" t="s">
        <v>52</v>
      </c>
      <c r="G91" s="101">
        <v>25</v>
      </c>
      <c r="H91" s="101">
        <v>25.05</v>
      </c>
      <c r="I91" s="101" t="s">
        <v>34</v>
      </c>
      <c r="J91" s="92"/>
      <c r="K91" s="108"/>
      <c r="L91" s="91"/>
      <c r="M91" s="91"/>
      <c r="N91" s="90"/>
      <c r="O91" s="109"/>
      <c r="P91" s="89"/>
    </row>
    <row r="92" spans="2:16" s="32" customFormat="1" ht="14.25" customHeight="1" x14ac:dyDescent="0.3">
      <c r="B92" s="33" t="str">
        <f>IF(TRIM(G92)&lt;&gt;"",COUNTA($G$58:G92)&amp;"","")</f>
        <v>30</v>
      </c>
      <c r="C92" s="131"/>
      <c r="D92" s="131"/>
      <c r="E92" s="131"/>
      <c r="F92" s="88" t="s">
        <v>61</v>
      </c>
      <c r="G92" s="101">
        <v>51</v>
      </c>
      <c r="H92" s="101">
        <v>50.11</v>
      </c>
      <c r="I92" s="101" t="s">
        <v>34</v>
      </c>
      <c r="J92" s="92"/>
      <c r="K92" s="108"/>
      <c r="L92" s="91"/>
      <c r="M92" s="91"/>
      <c r="N92" s="90"/>
      <c r="O92" s="109"/>
      <c r="P92" s="89"/>
    </row>
    <row r="93" spans="2:16" s="32" customFormat="1" ht="14.25" customHeight="1" x14ac:dyDescent="0.3">
      <c r="B93" s="33" t="str">
        <f>IF(TRIM(G93)&lt;&gt;"",COUNTA($G$58:G93)&amp;"","")</f>
        <v>31</v>
      </c>
      <c r="C93" s="131"/>
      <c r="D93" s="131"/>
      <c r="E93" s="131"/>
      <c r="F93" s="88" t="s">
        <v>60</v>
      </c>
      <c r="G93" s="101">
        <v>24</v>
      </c>
      <c r="H93" s="101">
        <v>23.51</v>
      </c>
      <c r="I93" s="101" t="s">
        <v>34</v>
      </c>
      <c r="J93" s="92"/>
      <c r="K93" s="108"/>
      <c r="L93" s="91"/>
      <c r="M93" s="91"/>
      <c r="N93" s="90"/>
      <c r="O93" s="109"/>
      <c r="P93" s="89"/>
    </row>
    <row r="94" spans="2:16" s="32" customFormat="1" ht="14.25" customHeight="1" x14ac:dyDescent="0.3">
      <c r="B94" s="33" t="str">
        <f>IF(TRIM(G94)&lt;&gt;"",COUNTA($G$58:G94)&amp;"","")</f>
        <v>32</v>
      </c>
      <c r="C94" s="131"/>
      <c r="D94" s="131"/>
      <c r="E94" s="131"/>
      <c r="F94" s="88" t="s">
        <v>51</v>
      </c>
      <c r="G94" s="101">
        <v>17</v>
      </c>
      <c r="H94" s="101">
        <v>16.14</v>
      </c>
      <c r="I94" s="101" t="s">
        <v>34</v>
      </c>
      <c r="J94" s="92"/>
      <c r="K94" s="108"/>
      <c r="L94" s="91"/>
      <c r="M94" s="91"/>
      <c r="N94" s="90"/>
      <c r="O94" s="109"/>
      <c r="P94" s="89"/>
    </row>
    <row r="95" spans="2:16" s="32" customFormat="1" ht="14.4" thickBot="1" x14ac:dyDescent="0.35">
      <c r="B95" s="33" t="str">
        <f>IF(TRIM(G95)&lt;&gt;"",COUNTA($G$58:G95)&amp;"","")</f>
        <v/>
      </c>
      <c r="C95" s="101"/>
      <c r="D95" s="101"/>
      <c r="E95" s="101"/>
      <c r="F95" s="14" t="s">
        <v>7</v>
      </c>
      <c r="G95" s="29"/>
      <c r="H95" s="21"/>
      <c r="I95" s="21"/>
      <c r="J95" s="31"/>
      <c r="K95" s="31"/>
      <c r="L95" s="16"/>
      <c r="M95" s="53"/>
      <c r="N95" s="31"/>
      <c r="O95" s="16"/>
      <c r="P95" s="39">
        <f>SUM(P70:P94)</f>
        <v>0</v>
      </c>
    </row>
    <row r="96" spans="2:16" s="32" customFormat="1" x14ac:dyDescent="0.3">
      <c r="B96" s="33" t="str">
        <f>IF(TRIM(G96)&lt;&gt;"",COUNTA($G$58:G96)&amp;"","")</f>
        <v/>
      </c>
      <c r="C96" s="101"/>
      <c r="D96" s="101"/>
      <c r="E96" s="101"/>
      <c r="F96" s="14"/>
      <c r="G96" s="76"/>
      <c r="H96" s="77"/>
      <c r="I96" s="77"/>
      <c r="J96" s="78"/>
      <c r="K96" s="78"/>
      <c r="L96" s="79"/>
      <c r="M96" s="80"/>
      <c r="N96" s="78"/>
      <c r="O96" s="79"/>
      <c r="P96" s="81"/>
    </row>
    <row r="97" spans="2:17" s="32" customFormat="1" ht="15.75" customHeight="1" x14ac:dyDescent="0.3">
      <c r="B97" s="33" t="str">
        <f>IF(TRIM(G97)&lt;&gt;"",COUNTA($G$58:G97)&amp;"","")</f>
        <v/>
      </c>
      <c r="C97" s="101"/>
      <c r="D97" s="101"/>
      <c r="E97" s="101"/>
      <c r="F97" s="14"/>
      <c r="G97" s="24"/>
      <c r="H97" s="86"/>
      <c r="I97" s="86"/>
      <c r="J97" s="4"/>
      <c r="K97" s="4"/>
      <c r="L97" s="82"/>
      <c r="M97" s="83"/>
      <c r="N97" s="4"/>
      <c r="O97" s="82"/>
      <c r="P97" s="84"/>
    </row>
    <row r="98" spans="2:17" s="32" customFormat="1" x14ac:dyDescent="0.3">
      <c r="B98" s="33" t="str">
        <f>IF(TRIM(G98)&lt;&gt;"",COUNTA($G$58:G98)&amp;"","")</f>
        <v/>
      </c>
      <c r="C98" s="101"/>
      <c r="D98" s="101"/>
      <c r="E98" s="101"/>
      <c r="F98" s="34" t="s">
        <v>17</v>
      </c>
      <c r="G98" s="101"/>
      <c r="H98" s="101"/>
      <c r="I98" s="87"/>
      <c r="J98" s="60"/>
      <c r="K98" s="61"/>
      <c r="L98" s="61"/>
      <c r="M98" s="62"/>
      <c r="N98" s="86"/>
      <c r="O98" s="1"/>
      <c r="P98" s="71"/>
      <c r="Q98" s="110"/>
    </row>
    <row r="99" spans="2:17" s="32" customFormat="1" x14ac:dyDescent="0.3">
      <c r="B99" s="35" t="str">
        <f>IF(TRIM(G99)&lt;&gt;"",COUNTA($G$58:G99)&amp;"","")</f>
        <v/>
      </c>
      <c r="C99" s="100"/>
      <c r="D99" s="100"/>
      <c r="E99" s="100"/>
      <c r="F99" s="34" t="s">
        <v>27</v>
      </c>
      <c r="G99" s="36"/>
      <c r="H99" s="36"/>
      <c r="I99" s="88"/>
      <c r="J99" s="63"/>
      <c r="K99" s="61"/>
      <c r="L99" s="61"/>
      <c r="M99" s="64"/>
      <c r="N99" s="86"/>
      <c r="O99" s="1"/>
      <c r="P99" s="71">
        <f>P98*5%</f>
        <v>0</v>
      </c>
    </row>
    <row r="100" spans="2:17" s="32" customFormat="1" x14ac:dyDescent="0.3">
      <c r="B100" s="35" t="str">
        <f>IF(TRIM(G100)&lt;&gt;"",COUNTA($G$58:G100)&amp;"","")</f>
        <v/>
      </c>
      <c r="C100" s="100"/>
      <c r="D100" s="100"/>
      <c r="E100" s="100"/>
      <c r="F100" s="37" t="s">
        <v>36</v>
      </c>
      <c r="G100" s="36"/>
      <c r="H100" s="36"/>
      <c r="I100" s="88"/>
      <c r="J100" s="65"/>
      <c r="K100" s="61"/>
      <c r="L100" s="61"/>
      <c r="M100" s="64"/>
      <c r="N100" s="86"/>
      <c r="O100" s="1"/>
      <c r="P100" s="71">
        <f>P98*15%</f>
        <v>0</v>
      </c>
    </row>
    <row r="101" spans="2:17" s="32" customFormat="1" ht="15.75" customHeight="1" thickBot="1" x14ac:dyDescent="0.35">
      <c r="B101" s="54" t="str">
        <f>IF(TRIM(G101)&lt;&gt;"",COUNTA($G$58:G101)&amp;"","")</f>
        <v/>
      </c>
      <c r="C101" s="55"/>
      <c r="D101" s="55"/>
      <c r="E101" s="56"/>
      <c r="F101" s="57" t="s">
        <v>18</v>
      </c>
      <c r="G101" s="58"/>
      <c r="H101" s="58"/>
      <c r="I101" s="59"/>
      <c r="J101" s="66"/>
      <c r="K101" s="67"/>
      <c r="L101" s="67"/>
      <c r="M101" s="68"/>
      <c r="N101" s="3"/>
      <c r="O101" s="73"/>
      <c r="P101" s="72">
        <f>P98+P99+P100</f>
        <v>0</v>
      </c>
    </row>
    <row r="102" spans="2:17" s="32" customFormat="1" ht="18" customHeight="1" thickBot="1" x14ac:dyDescent="0.35">
      <c r="B102" s="116"/>
      <c r="C102" s="117"/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8"/>
    </row>
  </sheetData>
  <sortState xmlns:xlrd2="http://schemas.microsoft.com/office/spreadsheetml/2017/richdata2" ref="F85:I94">
    <sortCondition ref="F85:F94"/>
  </sortState>
  <mergeCells count="19">
    <mergeCell ref="C71:C94"/>
    <mergeCell ref="D71:D94"/>
    <mergeCell ref="E71:E94"/>
    <mergeCell ref="E47:F47"/>
    <mergeCell ref="E49:F49"/>
    <mergeCell ref="E55:E56"/>
    <mergeCell ref="F55:F56"/>
    <mergeCell ref="B102:P102"/>
    <mergeCell ref="O55:O56"/>
    <mergeCell ref="P55:P56"/>
    <mergeCell ref="G55:G56"/>
    <mergeCell ref="H55:H56"/>
    <mergeCell ref="I55:I56"/>
    <mergeCell ref="J55:L55"/>
    <mergeCell ref="B55:B56"/>
    <mergeCell ref="C55:C56"/>
    <mergeCell ref="D55:D56"/>
    <mergeCell ref="M55:M56"/>
    <mergeCell ref="N55:N56"/>
  </mergeCells>
  <printOptions horizontalCentered="1"/>
  <pageMargins left="0.2" right="0.25" top="0.25" bottom="0.25" header="0" footer="0"/>
  <pageSetup scale="49" fitToHeight="0" orientation="portrait" horizontalDpi="1200" verticalDpi="1200" r:id="rId1"/>
  <headerFooter differentFirst="1">
    <oddHeader>&amp;CPage &amp;P of &amp;N</oddHeader>
  </headerFooter>
  <rowBreaks count="1" manualBreakCount="1">
    <brk id="54" max="15" man="1"/>
  </rowBreaks>
  <ignoredErrors>
    <ignoredError sqref="B59:B65 B95:B97 B70:B94" formulaRange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26F346-AA89-40D8-BC04-AE0C94CC677C}">
  <ds:schemaRefs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QTY</vt:lpstr>
      <vt:lpstr>QTY!Print_Area</vt:lpstr>
      <vt:lpstr>QTY!Print_Titles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Absolute002</dc:creator>
  <cp:lastModifiedBy>HP</cp:lastModifiedBy>
  <cp:lastPrinted>2022-04-25T10:30:54Z</cp:lastPrinted>
  <dcterms:created xsi:type="dcterms:W3CDTF">2013-09-18T14:51:37Z</dcterms:created>
  <dcterms:modified xsi:type="dcterms:W3CDTF">2025-06-28T19:58:37Z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9Connected">
    <vt:bool>true</vt:bool>
  </property>
  <property fmtid="{D5CDD505-2E9C-101B-9397-08002B2CF9AE}" pid="3" name="PlanSwiftJobName">
    <vt:lpwstr/>
  </property>
  <property fmtid="{D5CDD505-2E9C-101B-9397-08002B2CF9AE}" pid="4" name="PlanSwiftJobGuid">
    <vt:lpwstr/>
  </property>
  <property fmtid="{D5CDD505-2E9C-101B-9397-08002B2CF9AE}" pid="5" name="LinkedDataId">
    <vt:lpwstr>{1B26F346-AA89-40D8-BC04-AE0C94CC677C}</vt:lpwstr>
  </property>
</Properties>
</file>